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9252" windowHeight="4968" activeTab="0"/>
  </bookViews>
  <sheets>
    <sheet name="Sheet1" sheetId="1" r:id="rId1"/>
  </sheets>
  <definedNames>
    <definedName name="_xlnm.Print_Area" localSheetId="0">'Sheet1'!$A$1:$E$66</definedName>
  </definedNames>
  <calcPr fullCalcOnLoad="1"/>
</workbook>
</file>

<file path=xl/comments1.xml><?xml version="1.0" encoding="utf-8"?>
<comments xmlns="http://schemas.openxmlformats.org/spreadsheetml/2006/main">
  <authors>
    <author>Wayne Gilbert</author>
  </authors>
  <commentList>
    <comment ref="A9" authorId="0">
      <text>
        <r>
          <rPr>
            <b/>
            <sz val="12"/>
            <rFont val="Tahoma"/>
            <family val="2"/>
          </rPr>
          <t xml:space="preserve">1. Date of S/D – The date in which an operational area plans to have a shutdown. </t>
        </r>
        <r>
          <rPr>
            <b/>
            <sz val="8"/>
            <rFont val="Tahoma"/>
            <family val="0"/>
          </rPr>
          <t xml:space="preserve">
</t>
        </r>
      </text>
    </comment>
    <comment ref="A10" authorId="0">
      <text>
        <r>
          <rPr>
            <b/>
            <sz val="14"/>
            <rFont val="Tahoma"/>
            <family val="2"/>
          </rPr>
          <t>2.  S/D Request Sheet Received From Operations – The date in which the S/D Request sheet is received by Maintenance.</t>
        </r>
        <r>
          <rPr>
            <b/>
            <sz val="8"/>
            <rFont val="Tahoma"/>
            <family val="0"/>
          </rPr>
          <t xml:space="preserve">
</t>
        </r>
      </text>
    </comment>
    <comment ref="A11" authorId="0">
      <text>
        <r>
          <rPr>
            <b/>
            <sz val="12"/>
            <rFont val="Tahoma"/>
            <family val="2"/>
          </rPr>
          <t>3. Length of turnaround in days</t>
        </r>
        <r>
          <rPr>
            <b/>
            <sz val="8"/>
            <rFont val="Tahoma"/>
            <family val="0"/>
          </rPr>
          <t xml:space="preserve">
</t>
        </r>
      </text>
    </comment>
    <comment ref="A12" authorId="0">
      <text>
        <r>
          <rPr>
            <b/>
            <sz val="12"/>
            <rFont val="Tahoma"/>
            <family val="2"/>
          </rPr>
          <t xml:space="preserve">4. Lead Planner – The main planner assigned to the Shutdown. </t>
        </r>
      </text>
    </comment>
    <comment ref="A13" authorId="0">
      <text>
        <r>
          <rPr>
            <b/>
            <sz val="12"/>
            <rFont val="Tahoma"/>
            <family val="2"/>
          </rPr>
          <t xml:space="preserve">5. Responsible for Schedule Development – The Planner that will be entering and up-dating the shutdown schedule.  Usually the Lead Planner. </t>
        </r>
        <r>
          <rPr>
            <b/>
            <sz val="8"/>
            <rFont val="Tahoma"/>
            <family val="0"/>
          </rPr>
          <t xml:space="preserve">
</t>
        </r>
      </text>
    </comment>
    <comment ref="A14" authorId="0">
      <text>
        <r>
          <rPr>
            <b/>
            <sz val="12"/>
            <rFont val="Tahoma"/>
            <family val="2"/>
          </rPr>
          <t xml:space="preserve">6. Responsible for Cost Estimate – The person that determines the total cost for the shutdown, based on materials, labor hours, etc…  Generally the Lead Planner. </t>
        </r>
        <r>
          <rPr>
            <b/>
            <sz val="8"/>
            <rFont val="Tahoma"/>
            <family val="0"/>
          </rPr>
          <t xml:space="preserve">
</t>
        </r>
      </text>
    </comment>
    <comment ref="A15" authorId="0">
      <text>
        <r>
          <rPr>
            <b/>
            <sz val="12"/>
            <rFont val="Tahoma"/>
            <family val="2"/>
          </rPr>
          <t xml:space="preserve">7.  Strategic Planning Meeting - The major shutdown scope is developed by the Site Manager, Superintendents of the Operating and Maintenance departments to decide the amount of planning needed. </t>
        </r>
      </text>
    </comment>
    <comment ref="A17" authorId="0">
      <text>
        <r>
          <rPr>
            <b/>
            <sz val="12"/>
            <rFont val="Tahoma"/>
            <family val="2"/>
          </rPr>
          <t xml:space="preserve">9. Work-List Requested by the planner – The date the  planner requests the shutdown list from the maintenance or operational area. </t>
        </r>
        <r>
          <rPr>
            <b/>
            <sz val="8"/>
            <rFont val="Tahoma"/>
            <family val="0"/>
          </rPr>
          <t xml:space="preserve">
</t>
        </r>
      </text>
    </comment>
    <comment ref="A18" authorId="0">
      <text>
        <r>
          <rPr>
            <b/>
            <sz val="12"/>
            <rFont val="Tahoma"/>
            <family val="2"/>
          </rPr>
          <t xml:space="preserve">10. Preliminary Work-List Received From Operations – The date that the work-list is received. </t>
        </r>
        <r>
          <rPr>
            <b/>
            <sz val="8"/>
            <rFont val="Tahoma"/>
            <family val="0"/>
          </rPr>
          <t xml:space="preserve">
</t>
        </r>
      </text>
    </comment>
    <comment ref="A20" authorId="0">
      <text>
        <r>
          <rPr>
            <b/>
            <sz val="12"/>
            <rFont val="Tahoma"/>
            <family val="2"/>
          </rPr>
          <t xml:space="preserve">12. Special Permits, Including Area Welding, Initiated – the date in which the jobs have been reviewed for special permits &amp; meetings scheduled (Confined Space, Area Welding, etc...). </t>
        </r>
      </text>
    </comment>
    <comment ref="A21" authorId="0">
      <text>
        <r>
          <rPr>
            <b/>
            <sz val="12"/>
            <rFont val="Tahoma"/>
            <family val="2"/>
          </rPr>
          <t>13. Final Work-List Received From Operations – the date that the final work-list is received from operations.</t>
        </r>
        <r>
          <rPr>
            <b/>
            <sz val="8"/>
            <rFont val="Tahoma"/>
            <family val="0"/>
          </rPr>
          <t xml:space="preserve"> 
</t>
        </r>
      </text>
    </comment>
    <comment ref="A22" authorId="0">
      <text>
        <r>
          <rPr>
            <b/>
            <sz val="12"/>
            <rFont val="Tahoma"/>
            <family val="2"/>
          </rPr>
          <t>14. Determine Non-S/D Work with Operations – the date that the shutdown list is reviewed with operations and maintenance to cull non-turnaround related work.</t>
        </r>
        <r>
          <rPr>
            <b/>
            <sz val="8"/>
            <rFont val="Tahoma"/>
            <family val="0"/>
          </rPr>
          <t xml:space="preserve">
</t>
        </r>
      </text>
    </comment>
    <comment ref="A23" authorId="0">
      <text>
        <r>
          <rPr>
            <b/>
            <sz val="12"/>
            <rFont val="Tahoma"/>
            <family val="2"/>
          </rPr>
          <t>15.  All maintenance work scheduled.</t>
        </r>
        <r>
          <rPr>
            <b/>
            <sz val="8"/>
            <rFont val="Tahoma"/>
            <family val="0"/>
          </rPr>
          <t xml:space="preserve">
</t>
        </r>
      </text>
    </comment>
    <comment ref="A24" authorId="0">
      <text>
        <r>
          <rPr>
            <b/>
            <sz val="12"/>
            <rFont val="Tahoma"/>
            <family val="2"/>
          </rPr>
          <t>16. PO Items Determined And Ordered – the date that all PO’s are submitted and parts ordered for delivery</t>
        </r>
      </text>
    </comment>
    <comment ref="A25" authorId="0">
      <text>
        <r>
          <rPr>
            <b/>
            <sz val="12"/>
            <rFont val="Tahoma"/>
            <family val="2"/>
          </rPr>
          <t xml:space="preserve">17. Establish Cut Off Date for Add-On List – the date that is established with 50% of the lead time remaining for any add on jobs, so that they may be included in the cost estimate submitted with 30% of the lead time remaining.  Any jobs submitted after this cut off date will not be included in the cost estimate, and will have to have a “Shutdown Add-On/Work Scope Change Request Form” filled out. </t>
        </r>
        <r>
          <rPr>
            <b/>
            <sz val="8"/>
            <rFont val="Tahoma"/>
            <family val="0"/>
          </rPr>
          <t xml:space="preserve">
</t>
        </r>
      </text>
    </comment>
    <comment ref="A26" authorId="0">
      <text>
        <r>
          <rPr>
            <b/>
            <sz val="12"/>
            <rFont val="Tahoma"/>
            <family val="2"/>
          </rPr>
          <t xml:space="preserve">18.  Completion of Cost Estimate – the date the cost estimate is completed and submitted to the operational area, based on man-hours, parts, equipment, etc... </t>
        </r>
        <r>
          <rPr>
            <b/>
            <sz val="8"/>
            <rFont val="Tahoma"/>
            <family val="0"/>
          </rPr>
          <t xml:space="preserve">
</t>
        </r>
      </text>
    </comment>
    <comment ref="A27" authorId="0">
      <text>
        <r>
          <rPr>
            <b/>
            <sz val="12"/>
            <rFont val="Tahoma"/>
            <family val="2"/>
          </rPr>
          <t>19. Send Operations C&amp;CI Inspection Package – the date that Operations receives a package from C&amp;CI on the required Inspection of pressure vessels</t>
        </r>
        <r>
          <rPr>
            <b/>
            <sz val="8"/>
            <rFont val="Tahoma"/>
            <family val="0"/>
          </rPr>
          <t xml:space="preserve">
</t>
        </r>
      </text>
    </comment>
    <comment ref="A28" authorId="0">
      <text>
        <r>
          <rPr>
            <b/>
            <sz val="8"/>
            <rFont val="Tahoma"/>
            <family val="0"/>
          </rPr>
          <t xml:space="preserve">20. </t>
        </r>
      </text>
    </comment>
    <comment ref="A29" authorId="0">
      <text>
        <r>
          <rPr>
            <b/>
            <sz val="12"/>
            <rFont val="Tahoma"/>
            <family val="2"/>
          </rPr>
          <t xml:space="preserve">21. Pre-S/D Information Exchange Meetings – this is the date in which the planner, Operations, and Maintenance meet to exchange information about jobs that are on the shutdown list. </t>
        </r>
        <r>
          <rPr>
            <b/>
            <sz val="8"/>
            <rFont val="Tahoma"/>
            <family val="0"/>
          </rPr>
          <t xml:space="preserve">
</t>
        </r>
      </text>
    </comment>
    <comment ref="A30" authorId="0">
      <text>
        <r>
          <rPr>
            <b/>
            <sz val="12"/>
            <rFont val="Tahoma"/>
            <family val="2"/>
          </rPr>
          <t xml:space="preserve">22. Notification On RV’s, CV’s and Process Valves – the date that the vendors for relief valves, control valves and process valves are notified about when a shutdown will take place, when they can expect to receive the valves, and when they need to have back after inspection or repair. </t>
        </r>
        <r>
          <rPr>
            <b/>
            <sz val="8"/>
            <rFont val="Tahoma"/>
            <family val="0"/>
          </rPr>
          <t xml:space="preserve">
</t>
        </r>
      </text>
    </comment>
    <comment ref="A31" authorId="0">
      <text>
        <r>
          <rPr>
            <b/>
            <sz val="12"/>
            <rFont val="Tahoma"/>
            <family val="2"/>
          </rPr>
          <t xml:space="preserve">23. Specialty Contractors Identified and Notified of S/D – the date that any outside contractor is determined and notified of the shutdown, what work will be expected to take place, and what time. </t>
        </r>
        <r>
          <rPr>
            <b/>
            <sz val="8"/>
            <rFont val="Tahoma"/>
            <family val="0"/>
          </rPr>
          <t xml:space="preserve">
</t>
        </r>
      </text>
    </comment>
    <comment ref="A32" authorId="0">
      <text>
        <r>
          <rPr>
            <b/>
            <sz val="12"/>
            <rFont val="Tahoma"/>
            <family val="2"/>
          </rPr>
          <t xml:space="preserve">24. Specialty Contractors Walk-Thru Completed – the date on which any Specialty outside Contractor has been taken through and shown what Specialty Contractor Work needs to be done during a shutdown. </t>
        </r>
        <r>
          <rPr>
            <b/>
            <sz val="8"/>
            <rFont val="Tahoma"/>
            <family val="0"/>
          </rPr>
          <t xml:space="preserve">
</t>
        </r>
      </text>
    </comment>
    <comment ref="A33" authorId="0">
      <text>
        <r>
          <rPr>
            <b/>
            <sz val="12"/>
            <rFont val="Tahoma"/>
            <family val="2"/>
          </rPr>
          <t xml:space="preserve">25. Specialty Contractors  Estimates Received – the date on which the Specialty Contractor submits their cost of the estimated time and equipment charges for the jobs shown to be done during a shutdown. </t>
        </r>
        <r>
          <rPr>
            <b/>
            <sz val="8"/>
            <rFont val="Tahoma"/>
            <family val="0"/>
          </rPr>
          <t xml:space="preserve">
</t>
        </r>
      </text>
    </comment>
    <comment ref="A34" authorId="0">
      <text>
        <r>
          <rPr>
            <b/>
            <sz val="12"/>
            <rFont val="Tahoma"/>
            <family val="2"/>
          </rPr>
          <t xml:space="preserve">26. Specialty Contractors Job Plan Review – the date on which the Specialty Contractor review their plans, to be done by when and when it should be completed, as well as any safety issues that need to be discussed. </t>
        </r>
        <r>
          <rPr>
            <b/>
            <sz val="8"/>
            <rFont val="Tahoma"/>
            <family val="0"/>
          </rPr>
          <t xml:space="preserve">
</t>
        </r>
      </text>
    </comment>
    <comment ref="A35" authorId="0">
      <text>
        <r>
          <rPr>
            <b/>
            <sz val="12"/>
            <rFont val="Tahoma"/>
            <family val="2"/>
          </rPr>
          <t xml:space="preserve">27. Vessel Mechanical Inspector Services Selected – the date in which a Vessel Mechanical Inspector is selected from EASTMAN Tech Staff or contractor to study and follow all Vessel Jobs during a shutdown. </t>
        </r>
      </text>
    </comment>
    <comment ref="A36" authorId="0">
      <text>
        <r>
          <rPr>
            <b/>
            <sz val="12"/>
            <rFont val="Tahoma"/>
            <family val="2"/>
          </rPr>
          <t xml:space="preserve">28. Exchanger Mechanical Inspector Selected - the date in which an Exchanger Mechanical Inspector is selected from EASTMAN Tech Staff or contractor  to study and follow all Exchanger Jobs during a shutdown. </t>
        </r>
        <r>
          <rPr>
            <b/>
            <sz val="8"/>
            <rFont val="Tahoma"/>
            <family val="0"/>
          </rPr>
          <t xml:space="preserve">
</t>
        </r>
      </text>
    </comment>
    <comment ref="A37" authorId="0">
      <text>
        <r>
          <rPr>
            <b/>
            <sz val="12"/>
            <rFont val="Tahoma"/>
            <family val="2"/>
          </rPr>
          <t>29. All Jobs Reviewed By Maintenance planner – the date on which all jobs for a shutdown have been looked at and the job scope is understood, this is excluding Add-On’s or New Jobs added to final Work-list</t>
        </r>
        <r>
          <rPr>
            <b/>
            <sz val="8"/>
            <rFont val="Tahoma"/>
            <family val="0"/>
          </rPr>
          <t xml:space="preserve">
</t>
        </r>
      </text>
    </comment>
    <comment ref="A38" authorId="0">
      <text>
        <r>
          <rPr>
            <b/>
            <sz val="12"/>
            <rFont val="Tahoma"/>
            <family val="2"/>
          </rPr>
          <t xml:space="preserve">30. All Jobs Tagged By Planner – the date on which all jobs for a shutdown have been tagged for a shutdown, this is excluding Add-On’s or New Jobs added to final Work-list. </t>
        </r>
        <r>
          <rPr>
            <b/>
            <sz val="8"/>
            <rFont val="Tahoma"/>
            <family val="0"/>
          </rPr>
          <t xml:space="preserve">
</t>
        </r>
      </text>
    </comment>
    <comment ref="A39" authorId="0">
      <text>
        <r>
          <rPr>
            <b/>
            <sz val="12"/>
            <rFont val="Tahoma"/>
            <family val="2"/>
          </rPr>
          <t xml:space="preserve">31. Manpower Requirements Established – the date on which the manpower is established based on the amount of work to be done, the length of time it is to be done in, and resources are determined. </t>
        </r>
        <r>
          <rPr>
            <b/>
            <sz val="8"/>
            <rFont val="Tahoma"/>
            <family val="0"/>
          </rPr>
          <t xml:space="preserve">
</t>
        </r>
      </text>
    </comment>
    <comment ref="A40" authorId="0">
      <text>
        <r>
          <rPr>
            <b/>
            <sz val="12"/>
            <rFont val="Tahoma"/>
            <family val="2"/>
          </rPr>
          <t xml:space="preserve">32.  Shutdown Assistance Established for Operations – the date on which it is established with operations what assistance, if any will be needed for the initial shutdown of an operational area. </t>
        </r>
        <r>
          <rPr>
            <b/>
            <sz val="8"/>
            <rFont val="Tahoma"/>
            <family val="0"/>
          </rPr>
          <t xml:space="preserve">
</t>
        </r>
      </text>
    </comment>
    <comment ref="A41" authorId="0">
      <text>
        <r>
          <rPr>
            <b/>
            <sz val="12"/>
            <rFont val="Tahoma"/>
            <family val="2"/>
          </rPr>
          <t>33. Start-Up Assistance Established – the date on which it is established with operations what assistance, if any will be needed for the initial start-up of an operational area.</t>
        </r>
        <r>
          <rPr>
            <b/>
            <sz val="8"/>
            <rFont val="Tahoma"/>
            <family val="0"/>
          </rPr>
          <t xml:space="preserve">
</t>
        </r>
      </text>
    </comment>
    <comment ref="A42" authorId="0">
      <text>
        <r>
          <rPr>
            <b/>
            <sz val="12"/>
            <rFont val="Tahoma"/>
            <family val="2"/>
          </rPr>
          <t xml:space="preserve">34. Equipment Requirement Identified and Scheduled – the date on which the contractor is notified of all equipment that will be required for a shutdown, including cranes, air compressors, fire suit buggy, light plants, JLG’s, cargo basket, low-boy trailer, etc... </t>
        </r>
        <r>
          <rPr>
            <b/>
            <sz val="8"/>
            <rFont val="Tahoma"/>
            <family val="0"/>
          </rPr>
          <t xml:space="preserve">
</t>
        </r>
      </text>
    </comment>
    <comment ref="A43" authorId="0">
      <text>
        <r>
          <rPr>
            <b/>
            <sz val="12"/>
            <rFont val="Tahoma"/>
            <family val="2"/>
          </rPr>
          <t xml:space="preserve">35. Pre-S/D Supervisors Meeting – the date on which the Supervisors meet with the Planners to discuss the Shutdown work to be performed.  </t>
        </r>
        <r>
          <rPr>
            <b/>
            <sz val="8"/>
            <rFont val="Tahoma"/>
            <family val="0"/>
          </rPr>
          <t xml:space="preserve">
</t>
        </r>
      </text>
    </comment>
    <comment ref="A44" authorId="0">
      <text>
        <r>
          <rPr>
            <b/>
            <sz val="12"/>
            <rFont val="Tahoma"/>
            <family val="2"/>
          </rPr>
          <t xml:space="preserve">36. Supervisor Safety Expectations Issued – the date on which all of the Safety Expectations are reviewed with the Supervisors and they are reminded at the Pre-S/D meeting to have: Toolbox Safety Meetings, Job Safety Reviews, Permits and Lockout/Tagout, Proper Tools and Equipment. </t>
        </r>
        <r>
          <rPr>
            <b/>
            <sz val="8"/>
            <rFont val="Tahoma"/>
            <family val="0"/>
          </rPr>
          <t xml:space="preserve">
</t>
        </r>
      </text>
    </comment>
    <comment ref="A45" authorId="0">
      <text>
        <r>
          <rPr>
            <b/>
            <sz val="12"/>
            <rFont val="Tahoma"/>
            <family val="2"/>
          </rPr>
          <t xml:space="preserve">37. Site Specific Information Provided to Supervisors – the date on which the Supervisors are alerted to Site Specific information for the Operational Area. </t>
        </r>
        <r>
          <rPr>
            <b/>
            <sz val="8"/>
            <rFont val="Tahoma"/>
            <family val="0"/>
          </rPr>
          <t xml:space="preserve">
</t>
        </r>
      </text>
    </comment>
    <comment ref="A46" authorId="0">
      <text>
        <r>
          <rPr>
            <b/>
            <sz val="12"/>
            <rFont val="Tahoma"/>
            <family val="2"/>
          </rPr>
          <t xml:space="preserve">38. Supervisor Walk-Thrus – the date on which each supervisor is taken through the area and shown what work he/she will be responsible for. </t>
        </r>
        <r>
          <rPr>
            <b/>
            <sz val="8"/>
            <rFont val="Tahoma"/>
            <family val="0"/>
          </rPr>
          <t xml:space="preserve">
</t>
        </r>
      </text>
    </comment>
    <comment ref="A47" authorId="0">
      <text>
        <r>
          <rPr>
            <b/>
            <sz val="12"/>
            <rFont val="Tahoma"/>
            <family val="2"/>
          </rPr>
          <t>39. The Lead Planner reviews the turnaround , at night, to determine any lighting repairs or additional lighten needs if work continues around the clock.</t>
        </r>
        <r>
          <rPr>
            <b/>
            <sz val="8"/>
            <rFont val="Tahoma"/>
            <family val="0"/>
          </rPr>
          <t xml:space="preserve">
</t>
        </r>
      </text>
    </comment>
    <comment ref="A48" authorId="0">
      <text>
        <r>
          <rPr>
            <b/>
            <sz val="12"/>
            <rFont val="Tahoma"/>
            <family val="2"/>
          </rPr>
          <t xml:space="preserve">40. All Material and Equipment Staged in Area – the date on which all equipment including lock-box trailer, parts trailer, stocked with needed parts, is located in the shutdown area. </t>
        </r>
        <r>
          <rPr>
            <b/>
            <sz val="8"/>
            <rFont val="Tahoma"/>
            <family val="0"/>
          </rPr>
          <t xml:space="preserve">
</t>
        </r>
      </text>
    </comment>
    <comment ref="A49" authorId="0">
      <text>
        <r>
          <rPr>
            <b/>
            <sz val="12"/>
            <rFont val="Tahoma"/>
            <family val="2"/>
          </rPr>
          <t>41. Daily S/D Meeting Scheduled – the date in which an agreed upon daily update meeting is scheduled for the duration of the shutdown.  Generally this meeting is held between 3 - 5 p.m.</t>
        </r>
        <r>
          <rPr>
            <b/>
            <sz val="8"/>
            <rFont val="Tahoma"/>
            <family val="0"/>
          </rPr>
          <t xml:space="preserve">
</t>
        </r>
      </text>
    </comment>
    <comment ref="A50" authorId="0">
      <text>
        <r>
          <rPr>
            <b/>
            <sz val="12"/>
            <rFont val="Tahoma"/>
            <family val="2"/>
          </rPr>
          <t>42. Start-Up Complete- the date on which the area actually starts up and is making production.</t>
        </r>
        <r>
          <rPr>
            <b/>
            <sz val="8"/>
            <rFont val="Tahoma"/>
            <family val="0"/>
          </rPr>
          <t xml:space="preserve">
</t>
        </r>
      </text>
    </comment>
    <comment ref="A51" authorId="0">
      <text>
        <r>
          <rPr>
            <b/>
            <sz val="12"/>
            <rFont val="Tahoma"/>
            <family val="2"/>
          </rPr>
          <t xml:space="preserve">43. Housekeeping Audit – the beginning date on which the shutdown housekeeping audits begin.  Generally the first afternoon of the tunaround. </t>
        </r>
        <r>
          <rPr>
            <b/>
            <sz val="8"/>
            <rFont val="Tahoma"/>
            <family val="0"/>
          </rPr>
          <t xml:space="preserve">
</t>
        </r>
      </text>
    </comment>
    <comment ref="A52" authorId="0">
      <text>
        <r>
          <rPr>
            <b/>
            <sz val="12"/>
            <rFont val="Tahoma"/>
            <family val="2"/>
          </rPr>
          <t xml:space="preserve">43. S/D Critique Meeting – the date on which all planners and supervisors, including operations, meet to critique the shutdown. </t>
        </r>
        <r>
          <rPr>
            <b/>
            <sz val="8"/>
            <rFont val="Tahoma"/>
            <family val="0"/>
          </rPr>
          <t xml:space="preserve">
</t>
        </r>
      </text>
    </comment>
  </commentList>
</comments>
</file>

<file path=xl/sharedStrings.xml><?xml version="1.0" encoding="utf-8"?>
<sst xmlns="http://schemas.openxmlformats.org/spreadsheetml/2006/main" count="59" uniqueCount="54">
  <si>
    <t>Task</t>
  </si>
  <si>
    <t>NAME</t>
  </si>
  <si>
    <t>Target Date</t>
  </si>
  <si>
    <t>Actual Date</t>
  </si>
  <si>
    <t>Date of S/D</t>
  </si>
  <si>
    <t>S/D Request Sheet Received From Operations</t>
  </si>
  <si>
    <t>Responsible for Cost Estimate</t>
  </si>
  <si>
    <t>Strategic Planning Meeting</t>
  </si>
  <si>
    <t>Preliminary Worklist Received From Operations</t>
  </si>
  <si>
    <t>Final Worklist Received From Operations</t>
  </si>
  <si>
    <t>Determine Non-S/D Work With Operations</t>
  </si>
  <si>
    <t>PO Items Determined And Ordered</t>
  </si>
  <si>
    <t>Establish Cut Off Date For Add-On List</t>
  </si>
  <si>
    <t>Completion of Cost Estimate</t>
  </si>
  <si>
    <t>Send Operations C&amp;CI Inspection Package</t>
  </si>
  <si>
    <t>S/D Housekeeping Strategies Developed</t>
  </si>
  <si>
    <t>Pre-S/D Information Exchange Meetings</t>
  </si>
  <si>
    <t>Notification  On RV's, CV's, and Process Valves</t>
  </si>
  <si>
    <t>Manpower Requirements Established</t>
  </si>
  <si>
    <t>Shutdown Assistance Established for Operations</t>
  </si>
  <si>
    <t>Pre-S/D Supervisors Meeting</t>
  </si>
  <si>
    <t>Supervisor Safety Expectations Issued</t>
  </si>
  <si>
    <t>Site Specific Information Provided To Supervisors</t>
  </si>
  <si>
    <t>Supervisor Walk-Thrus</t>
  </si>
  <si>
    <t>All Material and Equipment Staged in Area</t>
  </si>
  <si>
    <t>Daily S/D Meeting Scheduled</t>
  </si>
  <si>
    <t>Start-Up Assistance Established</t>
  </si>
  <si>
    <t>Start-Up Complete</t>
  </si>
  <si>
    <t>S/D Critique Meeting</t>
  </si>
  <si>
    <t>OPER</t>
  </si>
  <si>
    <t>Housekeeping Audit</t>
  </si>
  <si>
    <t>Special Permits, Including Area Welding, Initiated</t>
  </si>
  <si>
    <t>Invite Production Planning to Strategic Planning Meeting</t>
  </si>
  <si>
    <t>Check Area Lighting</t>
  </si>
  <si>
    <t>Lead Planner</t>
  </si>
  <si>
    <t>Shutdown Scheduled</t>
  </si>
  <si>
    <t>Shutdown Duration</t>
  </si>
  <si>
    <t>Turnaround:</t>
  </si>
  <si>
    <t>Responsible for Scheduling</t>
  </si>
  <si>
    <t>Estimated Size of Turnaround in Man-hours</t>
  </si>
  <si>
    <t>Planner</t>
  </si>
  <si>
    <t>Notify Enviromental Groups of Shutdown</t>
  </si>
  <si>
    <t>MAINT</t>
  </si>
  <si>
    <t>Specialty Contractors  Identified and Notified of S/D</t>
  </si>
  <si>
    <t>Specialty Contractors  Walk-Thru Completed</t>
  </si>
  <si>
    <t>Specialty Contractors Estimates Received</t>
  </si>
  <si>
    <t>Specialty Contractors Job Plan Review</t>
  </si>
  <si>
    <t>Vessel Mechanical Inspector  Selected</t>
  </si>
  <si>
    <t>Exchanger Mechanical Inspector Selected</t>
  </si>
  <si>
    <t>Worklist Requested by Maintenance</t>
  </si>
  <si>
    <t>Jobs tagged by planner</t>
  </si>
  <si>
    <t>All Jobs Reviewed By Maintenance Planner</t>
  </si>
  <si>
    <t>MASTER TURNAROUND CHECKLIST</t>
  </si>
  <si>
    <t>Equipment Requirement Identified and Dispatcher Notified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</si>
</sst>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s>
  <fonts count="50">
    <font>
      <sz val="12"/>
      <name val="Century Schoolbook"/>
      <family val="0"/>
    </font>
    <font>
      <b/>
      <sz val="12"/>
      <name val="Century Schoolbook"/>
      <family val="0"/>
    </font>
    <font>
      <i/>
      <sz val="12"/>
      <name val="Century Schoolbook"/>
      <family val="0"/>
    </font>
    <font>
      <b/>
      <i/>
      <sz val="12"/>
      <name val="Century Schoolbook"/>
      <family val="0"/>
    </font>
    <font>
      <b/>
      <sz val="14"/>
      <name val="Times New Roman"/>
      <family val="1"/>
    </font>
    <font>
      <u val="single"/>
      <sz val="12"/>
      <color indexed="12"/>
      <name val="Century Schoolbook"/>
      <family val="0"/>
    </font>
    <font>
      <u val="single"/>
      <sz val="12"/>
      <color indexed="36"/>
      <name val="Century Schoolbook"/>
      <family val="0"/>
    </font>
    <font>
      <b/>
      <i/>
      <sz val="14"/>
      <name val="Times New Roman"/>
      <family val="1"/>
    </font>
    <font>
      <sz val="14"/>
      <name val="Times New Roman"/>
      <family val="1"/>
    </font>
    <font>
      <b/>
      <sz val="14"/>
      <color indexed="10"/>
      <name val="Times New Roman"/>
      <family val="1"/>
    </font>
    <font>
      <b/>
      <sz val="14"/>
      <color indexed="8"/>
      <name val="Times New Roman"/>
      <family val="1"/>
    </font>
    <font>
      <b/>
      <sz val="14"/>
      <color indexed="12"/>
      <name val="Times New Roman"/>
      <family val="1"/>
    </font>
    <font>
      <sz val="10"/>
      <name val="Times New Roman"/>
      <family val="1"/>
    </font>
    <font>
      <b/>
      <sz val="12"/>
      <name val="Tahoma"/>
      <family val="2"/>
    </font>
    <font>
      <b/>
      <sz val="8"/>
      <name val="Tahoma"/>
      <family val="0"/>
    </font>
    <font>
      <b/>
      <sz val="14"/>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entury Schoolbook"/>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medium"/>
      <top style="thin"/>
      <bottom style="thin"/>
    </border>
    <border>
      <left style="thin"/>
      <right style="medium"/>
      <top style="thin"/>
      <bottom>
        <color indexed="63"/>
      </bottom>
    </border>
    <border>
      <left style="medium"/>
      <right style="medium"/>
      <top style="thin"/>
      <bottom>
        <color indexed="63"/>
      </bottom>
    </border>
    <border>
      <left style="medium"/>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8">
    <xf numFmtId="0" fontId="0" fillId="0" borderId="0" xfId="0" applyAlignment="1">
      <alignment/>
    </xf>
    <xf numFmtId="0" fontId="4" fillId="0" borderId="0" xfId="0" applyFont="1" applyAlignment="1">
      <alignment horizontal="left"/>
    </xf>
    <xf numFmtId="0" fontId="7" fillId="0" borderId="0" xfId="0" applyFont="1" applyAlignment="1">
      <alignment horizontal="right" vertical="center"/>
    </xf>
    <xf numFmtId="0" fontId="4" fillId="0" borderId="0" xfId="0" applyFont="1" applyBorder="1" applyAlignment="1">
      <alignment horizontal="centerContinuous" vertical="center" wrapText="1"/>
    </xf>
    <xf numFmtId="0" fontId="4" fillId="0" borderId="0" xfId="0" applyFont="1" applyAlignment="1">
      <alignment horizontal="centerContinuous"/>
    </xf>
    <xf numFmtId="14" fontId="4" fillId="0" borderId="0" xfId="0" applyNumberFormat="1" applyFont="1" applyAlignment="1">
      <alignment horizontal="centerContinuous"/>
    </xf>
    <xf numFmtId="0" fontId="8" fillId="0" borderId="0" xfId="0" applyFont="1" applyAlignment="1">
      <alignment/>
    </xf>
    <xf numFmtId="0" fontId="4" fillId="0" borderId="10" xfId="0" applyFont="1" applyBorder="1" applyAlignment="1">
      <alignment horizontal="center" vertical="center" wrapText="1"/>
    </xf>
    <xf numFmtId="14" fontId="8" fillId="0" borderId="0" xfId="0" applyNumberFormat="1" applyFont="1" applyAlignment="1">
      <alignment/>
    </xf>
    <xf numFmtId="0" fontId="10" fillId="33" borderId="11" xfId="0" applyFont="1" applyFill="1" applyBorder="1" applyAlignment="1">
      <alignment horizontal="center"/>
    </xf>
    <xf numFmtId="0" fontId="10" fillId="33" borderId="12" xfId="0" applyFont="1" applyFill="1" applyBorder="1" applyAlignment="1">
      <alignment horizontal="center" vertical="center"/>
    </xf>
    <xf numFmtId="14" fontId="10" fillId="33" borderId="12" xfId="0" applyNumberFormat="1" applyFont="1" applyFill="1" applyBorder="1" applyAlignment="1">
      <alignment horizontal="center" vertical="center"/>
    </xf>
    <xf numFmtId="0" fontId="10" fillId="33" borderId="13" xfId="0" applyFont="1" applyFill="1" applyBorder="1" applyAlignment="1">
      <alignment horizontal="center" vertical="center"/>
    </xf>
    <xf numFmtId="0" fontId="8" fillId="0" borderId="14" xfId="0" applyFont="1" applyBorder="1" applyAlignment="1">
      <alignment horizontal="left" vertical="center" wrapText="1"/>
    </xf>
    <xf numFmtId="0" fontId="8" fillId="0" borderId="15" xfId="0" applyFont="1" applyBorder="1" applyAlignment="1">
      <alignment horizontal="center"/>
    </xf>
    <xf numFmtId="14" fontId="8" fillId="0" borderId="15" xfId="0" applyNumberFormat="1" applyFont="1" applyBorder="1" applyAlignment="1">
      <alignment/>
    </xf>
    <xf numFmtId="0" fontId="8" fillId="0" borderId="14" xfId="0" applyFont="1" applyBorder="1" applyAlignment="1">
      <alignment horizontal="left"/>
    </xf>
    <xf numFmtId="0" fontId="8" fillId="0" borderId="16" xfId="0" applyFont="1" applyBorder="1" applyAlignment="1">
      <alignment horizontal="left" vertical="center" wrapText="1"/>
    </xf>
    <xf numFmtId="0" fontId="8" fillId="0" borderId="15" xfId="0" applyFont="1" applyFill="1" applyBorder="1" applyAlignment="1">
      <alignment horizontal="center"/>
    </xf>
    <xf numFmtId="14" fontId="8" fillId="0" borderId="15" xfId="0" applyNumberFormat="1" applyFont="1" applyFill="1" applyBorder="1" applyAlignment="1">
      <alignment/>
    </xf>
    <xf numFmtId="0" fontId="7" fillId="0" borderId="0" xfId="0" applyFont="1" applyAlignment="1">
      <alignment/>
    </xf>
    <xf numFmtId="0" fontId="8" fillId="0" borderId="14" xfId="0" applyFont="1" applyFill="1" applyBorder="1" applyAlignment="1">
      <alignment horizontal="left" vertical="center" wrapText="1"/>
    </xf>
    <xf numFmtId="0" fontId="8" fillId="0" borderId="0" xfId="0" applyFont="1" applyAlignment="1">
      <alignment horizontal="left"/>
    </xf>
    <xf numFmtId="14" fontId="8" fillId="34" borderId="15" xfId="0" applyNumberFormat="1" applyFont="1" applyFill="1" applyBorder="1" applyAlignment="1">
      <alignment/>
    </xf>
    <xf numFmtId="0" fontId="8" fillId="0" borderId="0" xfId="0" applyFont="1" applyBorder="1" applyAlignment="1">
      <alignment/>
    </xf>
    <xf numFmtId="0" fontId="12" fillId="0" borderId="0" xfId="0" applyFont="1" applyAlignment="1">
      <alignment/>
    </xf>
    <xf numFmtId="14" fontId="4" fillId="0" borderId="0" xfId="0" applyNumberFormat="1" applyFont="1" applyAlignment="1">
      <alignment horizontal="center"/>
    </xf>
    <xf numFmtId="14" fontId="8" fillId="0" borderId="15" xfId="0" applyNumberFormat="1" applyFont="1" applyBorder="1" applyAlignment="1" applyProtection="1">
      <alignment/>
      <protection locked="0"/>
    </xf>
    <xf numFmtId="0" fontId="8" fillId="0" borderId="15" xfId="0" applyNumberFormat="1" applyFont="1" applyBorder="1" applyAlignment="1" applyProtection="1">
      <alignment/>
      <protection locked="0"/>
    </xf>
    <xf numFmtId="0" fontId="8" fillId="0" borderId="17" xfId="0" applyFont="1" applyBorder="1" applyAlignment="1" applyProtection="1">
      <alignment/>
      <protection locked="0"/>
    </xf>
    <xf numFmtId="14" fontId="8" fillId="0" borderId="17" xfId="0" applyNumberFormat="1" applyFont="1" applyBorder="1" applyAlignment="1" applyProtection="1">
      <alignment/>
      <protection locked="0"/>
    </xf>
    <xf numFmtId="0" fontId="8" fillId="34" borderId="17" xfId="0" applyFont="1" applyFill="1" applyBorder="1" applyAlignment="1" applyProtection="1">
      <alignment/>
      <protection locked="0"/>
    </xf>
    <xf numFmtId="0" fontId="8" fillId="0" borderId="18" xfId="0" applyFont="1" applyBorder="1" applyAlignment="1" applyProtection="1">
      <alignment/>
      <protection locked="0"/>
    </xf>
    <xf numFmtId="0" fontId="8" fillId="0" borderId="17" xfId="0" applyFont="1" applyFill="1" applyBorder="1" applyAlignment="1" applyProtection="1">
      <alignment/>
      <protection locked="0"/>
    </xf>
    <xf numFmtId="0" fontId="8" fillId="0" borderId="15" xfId="0" applyFont="1" applyBorder="1" applyAlignment="1" applyProtection="1">
      <alignment horizontal="center"/>
      <protection locked="0"/>
    </xf>
    <xf numFmtId="0" fontId="4" fillId="0" borderId="19" xfId="0" applyFont="1" applyBorder="1" applyAlignment="1" applyProtection="1">
      <alignment horizontal="centerContinuous" vertical="center" wrapText="1"/>
      <protection locked="0"/>
    </xf>
    <xf numFmtId="0" fontId="4" fillId="0" borderId="20" xfId="0" applyFont="1" applyBorder="1" applyAlignment="1" applyProtection="1">
      <alignment horizontal="center" vertical="center" wrapText="1"/>
      <protection locked="0"/>
    </xf>
    <xf numFmtId="0" fontId="8" fillId="0" borderId="0" xfId="0" applyFont="1" applyAlignment="1" applyProtection="1">
      <alignment/>
      <protection locked="0"/>
    </xf>
    <xf numFmtId="0" fontId="12" fillId="0" borderId="0" xfId="0" applyFont="1" applyAlignment="1" applyProtection="1">
      <alignment/>
      <protection locked="0"/>
    </xf>
    <xf numFmtId="14" fontId="12" fillId="0" borderId="0" xfId="0" applyNumberFormat="1" applyFont="1" applyAlignment="1" applyProtection="1">
      <alignment/>
      <protection locked="0"/>
    </xf>
    <xf numFmtId="0" fontId="9" fillId="0" borderId="0" xfId="0" applyFont="1" applyAlignment="1" applyProtection="1">
      <alignment/>
      <protection locked="0"/>
    </xf>
    <xf numFmtId="0" fontId="11" fillId="0" borderId="0" xfId="0" applyFont="1" applyAlignment="1" applyProtection="1">
      <alignment/>
      <protection locked="0"/>
    </xf>
    <xf numFmtId="14" fontId="8" fillId="0" borderId="0" xfId="0" applyNumberFormat="1" applyFont="1" applyAlignment="1" applyProtection="1">
      <alignment/>
      <protection locked="0"/>
    </xf>
    <xf numFmtId="0" fontId="12" fillId="0" borderId="0" xfId="0" applyFont="1" applyBorder="1" applyAlignment="1" applyProtection="1">
      <alignment/>
      <protection locked="0"/>
    </xf>
    <xf numFmtId="0" fontId="8" fillId="0" borderId="0" xfId="0" applyFont="1" applyBorder="1" applyAlignment="1" applyProtection="1">
      <alignment/>
      <protection locked="0"/>
    </xf>
    <xf numFmtId="14" fontId="8" fillId="0" borderId="0" xfId="0" applyNumberFormat="1" applyFont="1" applyBorder="1" applyAlignment="1" applyProtection="1">
      <alignment/>
      <protection locked="0"/>
    </xf>
    <xf numFmtId="0" fontId="8" fillId="0" borderId="20" xfId="0" applyFont="1" applyBorder="1" applyAlignment="1">
      <alignment horizontal="center" vertical="center" wrapText="1"/>
    </xf>
    <xf numFmtId="0" fontId="8" fillId="0" borderId="14"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b/>
        <i val="0"/>
        <u val="single"/>
        <color indexed="56"/>
      </font>
    </dxf>
    <dxf>
      <font>
        <b/>
        <i val="0"/>
        <u val="single"/>
        <color indexed="50"/>
      </font>
    </dxf>
    <dxf>
      <font>
        <b/>
        <i val="0"/>
        <u val="single"/>
        <color indexed="10"/>
      </font>
    </dxf>
    <dxf>
      <font>
        <b/>
        <i val="0"/>
        <u val="single"/>
        <color rgb="FFFF0000"/>
      </font>
      <border/>
    </dxf>
    <dxf>
      <font>
        <b/>
        <i val="0"/>
        <u val="single"/>
        <color rgb="FF339933"/>
      </font>
      <border/>
    </dxf>
    <dxf>
      <font>
        <b/>
        <i val="0"/>
        <u val="single"/>
        <color rgb="FF3333CC"/>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65"/>
  <sheetViews>
    <sheetView tabSelected="1" zoomScale="75" zoomScaleNormal="75" zoomScalePageLayoutView="0" workbookViewId="0" topLeftCell="A1">
      <selection activeCell="I45" sqref="I45"/>
    </sheetView>
  </sheetViews>
  <sheetFormatPr defaultColWidth="8.99609375" defaultRowHeight="19.5" customHeight="1"/>
  <cols>
    <col min="1" max="1" width="3.3359375" style="2" customWidth="1"/>
    <col min="2" max="2" width="46.3359375" style="22" customWidth="1"/>
    <col min="3" max="3" width="9.77734375" style="6" customWidth="1"/>
    <col min="4" max="4" width="12.21484375" style="8" bestFit="1" customWidth="1"/>
    <col min="5" max="5" width="11.88671875" style="6" bestFit="1" customWidth="1"/>
    <col min="6" max="6" width="14.5546875" style="6" customWidth="1"/>
    <col min="7" max="7" width="4.88671875" style="6" customWidth="1"/>
    <col min="8" max="8" width="9.88671875" style="25" customWidth="1"/>
    <col min="9" max="9" width="12.21484375" style="6" customWidth="1"/>
    <col min="10" max="12" width="13.77734375" style="6" customWidth="1"/>
    <col min="13" max="13" width="7.21484375" style="6" customWidth="1"/>
    <col min="14" max="14" width="8.4453125" style="6" customWidth="1"/>
    <col min="15" max="15" width="7.3359375" style="6" customWidth="1"/>
    <col min="16" max="16" width="7.88671875" style="6" customWidth="1"/>
    <col min="17" max="17" width="8.4453125" style="6" customWidth="1"/>
    <col min="18" max="18" width="7.6640625" style="6" customWidth="1"/>
    <col min="19" max="19" width="9.6640625" style="6" customWidth="1"/>
    <col min="20" max="21" width="8.6640625" style="6" customWidth="1"/>
    <col min="22" max="23" width="9.4453125" style="6" customWidth="1"/>
    <col min="24" max="24" width="8.4453125" style="6" customWidth="1"/>
    <col min="25" max="25" width="9.4453125" style="6" customWidth="1"/>
    <col min="26" max="28" width="7.10546875" style="6" customWidth="1"/>
    <col min="29" max="29" width="9.6640625" style="6" customWidth="1"/>
    <col min="30" max="32" width="4.3359375" style="6" customWidth="1"/>
    <col min="33" max="33" width="7.6640625" style="6" customWidth="1"/>
    <col min="34" max="34" width="7.99609375" style="6" customWidth="1"/>
    <col min="35" max="38" width="7.6640625" style="6" customWidth="1"/>
    <col min="39" max="40" width="7.3359375" style="6" customWidth="1"/>
    <col min="41" max="43" width="7.6640625" style="6" customWidth="1"/>
    <col min="44" max="44" width="9.77734375" style="6" customWidth="1"/>
    <col min="45" max="45" width="10.77734375" style="6" customWidth="1"/>
    <col min="46" max="46" width="6.88671875" style="6" customWidth="1"/>
    <col min="47" max="47" width="10.77734375" style="6" customWidth="1"/>
    <col min="48" max="48" width="6.77734375" style="6" customWidth="1"/>
    <col min="49" max="49" width="10.77734375" style="6" customWidth="1"/>
    <col min="50" max="50" width="6.99609375" style="6" customWidth="1"/>
    <col min="51" max="51" width="8.4453125" style="6" customWidth="1"/>
    <col min="52" max="53" width="7.4453125" style="6" customWidth="1"/>
    <col min="54" max="54" width="8.21484375" style="6" customWidth="1"/>
    <col min="55" max="56" width="7.77734375" style="6" customWidth="1"/>
    <col min="57" max="57" width="9.6640625" style="6" customWidth="1"/>
    <col min="58" max="70" width="9.77734375" style="6" customWidth="1"/>
    <col min="71" max="71" width="7.77734375" style="6" customWidth="1"/>
    <col min="72" max="72" width="6.4453125" style="6" customWidth="1"/>
    <col min="73" max="73" width="9.4453125" style="6" customWidth="1"/>
    <col min="74" max="74" width="8.88671875" style="6" customWidth="1"/>
    <col min="75" max="76" width="9.21484375" style="6" customWidth="1"/>
    <col min="77" max="77" width="8.4453125" style="6" customWidth="1"/>
    <col min="78" max="78" width="10.10546875" style="6" customWidth="1"/>
    <col min="79" max="79" width="9.4453125" style="6" customWidth="1"/>
    <col min="80" max="80" width="10.10546875" style="6" customWidth="1"/>
    <col min="81" max="82" width="7.4453125" style="6" customWidth="1"/>
    <col min="83" max="83" width="7.3359375" style="6" customWidth="1"/>
    <col min="84" max="85" width="6.21484375" style="6" customWidth="1"/>
    <col min="86" max="86" width="8.88671875" style="6" customWidth="1"/>
    <col min="87" max="87" width="8.10546875" style="6" customWidth="1"/>
    <col min="88" max="89" width="6.10546875" style="6" customWidth="1"/>
    <col min="90" max="90" width="11.6640625" style="6" customWidth="1"/>
    <col min="91" max="91" width="7.4453125" style="6" customWidth="1"/>
    <col min="92" max="93" width="10.77734375" style="6" customWidth="1"/>
    <col min="94" max="94" width="8.21484375" style="6" customWidth="1"/>
    <col min="95" max="96" width="7.6640625" style="6" customWidth="1"/>
    <col min="97" max="97" width="6.77734375" style="6" customWidth="1"/>
    <col min="98" max="98" width="7.99609375" style="6" customWidth="1"/>
    <col min="99" max="99" width="9.99609375" style="6" customWidth="1"/>
    <col min="100" max="105" width="6.4453125" style="6" customWidth="1"/>
    <col min="106" max="106" width="5.99609375" style="6" customWidth="1"/>
    <col min="107" max="107" width="6.88671875" style="6" customWidth="1"/>
    <col min="108" max="108" width="7.3359375" style="6" customWidth="1"/>
    <col min="109" max="16384" width="8.99609375" style="6" customWidth="1"/>
  </cols>
  <sheetData>
    <row r="1" spans="2:10" ht="19.5" customHeight="1" thickBot="1">
      <c r="B1" s="3" t="s">
        <v>52</v>
      </c>
      <c r="C1" s="4"/>
      <c r="D1" s="5"/>
      <c r="E1" s="4"/>
      <c r="G1" s="37"/>
      <c r="H1" s="38"/>
      <c r="I1" s="37"/>
      <c r="J1" s="37"/>
    </row>
    <row r="2" spans="2:12" ht="19.5" customHeight="1">
      <c r="B2" s="7" t="s">
        <v>37</v>
      </c>
      <c r="C2" s="4"/>
      <c r="D2" s="5"/>
      <c r="E2" s="4"/>
      <c r="G2" s="37"/>
      <c r="J2" s="37"/>
      <c r="L2" s="37"/>
    </row>
    <row r="3" spans="2:12" ht="19.5" customHeight="1" thickBot="1">
      <c r="B3" s="35"/>
      <c r="C3" s="26"/>
      <c r="D3" s="5"/>
      <c r="E3" s="4"/>
      <c r="G3" s="37"/>
      <c r="J3" s="37"/>
      <c r="L3" s="37"/>
    </row>
    <row r="4" spans="2:10" ht="19.5" customHeight="1">
      <c r="B4" s="7" t="s">
        <v>39</v>
      </c>
      <c r="C4" s="4"/>
      <c r="D4" s="5"/>
      <c r="E4" s="4"/>
      <c r="G4" s="37"/>
      <c r="H4" s="39"/>
      <c r="I4" s="37"/>
      <c r="J4" s="37"/>
    </row>
    <row r="5" spans="2:10" ht="19.5" customHeight="1" thickBot="1">
      <c r="B5" s="36"/>
      <c r="C5" s="4"/>
      <c r="D5" s="5"/>
      <c r="E5" s="4"/>
      <c r="G5" s="37"/>
      <c r="H5" s="39"/>
      <c r="I5" s="37"/>
      <c r="J5" s="37"/>
    </row>
    <row r="6" spans="2:10" ht="19.5" customHeight="1">
      <c r="B6" s="7" t="s">
        <v>40</v>
      </c>
      <c r="C6" s="4"/>
      <c r="D6" s="5"/>
      <c r="E6" s="4"/>
      <c r="G6" s="37"/>
      <c r="H6" s="39"/>
      <c r="I6" s="40"/>
      <c r="J6" s="37"/>
    </row>
    <row r="7" spans="2:10" ht="19.5" customHeight="1" thickBot="1">
      <c r="B7" s="46"/>
      <c r="G7" s="37"/>
      <c r="H7" s="39"/>
      <c r="I7" s="37"/>
      <c r="J7" s="37"/>
    </row>
    <row r="8" spans="2:10" ht="19.5" customHeight="1">
      <c r="B8" s="9" t="s">
        <v>0</v>
      </c>
      <c r="C8" s="10" t="s">
        <v>1</v>
      </c>
      <c r="D8" s="11" t="s">
        <v>2</v>
      </c>
      <c r="E8" s="12" t="s">
        <v>3</v>
      </c>
      <c r="G8" s="37"/>
      <c r="H8" s="39"/>
      <c r="I8" s="41"/>
      <c r="J8" s="37"/>
    </row>
    <row r="9" spans="1:10" ht="19.5" customHeight="1">
      <c r="A9" s="2">
        <v>1</v>
      </c>
      <c r="B9" s="13" t="s">
        <v>4</v>
      </c>
      <c r="C9" s="14" t="s">
        <v>29</v>
      </c>
      <c r="D9" s="27"/>
      <c r="E9" s="29"/>
      <c r="G9" s="37"/>
      <c r="H9" s="38"/>
      <c r="I9" s="37"/>
      <c r="J9" s="37"/>
    </row>
    <row r="10" spans="1:10" ht="19.5" customHeight="1">
      <c r="A10" s="2">
        <v>2</v>
      </c>
      <c r="B10" s="13" t="s">
        <v>5</v>
      </c>
      <c r="C10" s="14"/>
      <c r="D10" s="27"/>
      <c r="E10" s="29"/>
      <c r="G10" s="37"/>
      <c r="H10" s="39"/>
      <c r="I10" s="37"/>
      <c r="J10" s="37"/>
    </row>
    <row r="11" spans="1:10" ht="19.5" customHeight="1">
      <c r="A11" s="2">
        <f>A10+1</f>
        <v>3</v>
      </c>
      <c r="B11" s="13" t="s">
        <v>36</v>
      </c>
      <c r="C11" s="14"/>
      <c r="D11" s="28"/>
      <c r="E11" s="29"/>
      <c r="G11" s="37"/>
      <c r="H11" s="39"/>
      <c r="I11" s="37"/>
      <c r="J11" s="37"/>
    </row>
    <row r="12" spans="1:10" ht="19.5" customHeight="1">
      <c r="A12" s="2">
        <f>A11+1</f>
        <v>4</v>
      </c>
      <c r="B12" s="13" t="s">
        <v>34</v>
      </c>
      <c r="C12" s="34" t="str">
        <f>IF($B$7="Glenda Parks","GKP",IF($B$7="Tom Smith","TS",IF($B$7="Doug Britain","DAB",IF($B$7="Melanie Combest","MC",IF($B$7="Bob Trent","RCT",IF($B$7="Mark Hagler","CMH"," "))))))</f>
        <v> </v>
      </c>
      <c r="D12" s="15">
        <f>IF($D$10&gt;$D$18,$D$10+7,$D$18+7)</f>
        <v>7</v>
      </c>
      <c r="E12" s="30">
        <v>36892</v>
      </c>
      <c r="G12" s="37"/>
      <c r="H12" s="38"/>
      <c r="I12" s="42"/>
      <c r="J12" s="37"/>
    </row>
    <row r="13" spans="1:10" ht="19.5" customHeight="1">
      <c r="A13" s="2">
        <v>5</v>
      </c>
      <c r="B13" s="13" t="s">
        <v>38</v>
      </c>
      <c r="C13" s="34" t="str">
        <f>IF($B$7="Glenda Parks","GKP",IF($B$7="Tom Smith","TS",IF($B$7="Doug Britain","DAB",IF($B$7="Melanie Combest","MC",IF($B$7="Bob Trent","RCT",IF($B$7="Mark Hagler","CMH"," "))))))</f>
        <v> </v>
      </c>
      <c r="D13" s="23"/>
      <c r="E13" s="31"/>
      <c r="G13" s="37"/>
      <c r="H13" s="38"/>
      <c r="I13" s="37"/>
      <c r="J13" s="37"/>
    </row>
    <row r="14" spans="1:10" ht="19.5" customHeight="1">
      <c r="A14" s="2">
        <f>A13+1</f>
        <v>6</v>
      </c>
      <c r="B14" s="13" t="s">
        <v>6</v>
      </c>
      <c r="C14" s="34" t="str">
        <f>IF($B$7="Glenda Parks","GKP",IF($B$7="Tom Smith","TS",IF($B$7="Doug Britain","DAB",IF($B$7="Melanie Combest","MC",IF($B$7="Bob Trent","RCT",IF($B$7="Mark Hagler","CMH"," "))))))</f>
        <v> </v>
      </c>
      <c r="D14" s="23"/>
      <c r="E14" s="31"/>
      <c r="G14" s="37"/>
      <c r="H14" s="38"/>
      <c r="I14" s="37"/>
      <c r="J14" s="37"/>
    </row>
    <row r="15" spans="1:12" ht="19.5" customHeight="1">
      <c r="A15" s="2">
        <f>A14+1</f>
        <v>7</v>
      </c>
      <c r="B15" s="13" t="s">
        <v>7</v>
      </c>
      <c r="C15" s="14"/>
      <c r="D15" s="15">
        <f>$D$10+7</f>
        <v>7</v>
      </c>
      <c r="E15" s="29"/>
      <c r="G15" s="37"/>
      <c r="H15" s="43"/>
      <c r="I15" s="44"/>
      <c r="J15" s="44"/>
      <c r="K15" s="24"/>
      <c r="L15" s="24"/>
    </row>
    <row r="16" spans="1:12" ht="37.5" customHeight="1">
      <c r="A16" s="2">
        <f>A15+1</f>
        <v>8</v>
      </c>
      <c r="B16" s="47" t="s">
        <v>32</v>
      </c>
      <c r="C16" s="14"/>
      <c r="D16" s="23"/>
      <c r="E16" s="31"/>
      <c r="G16" s="37"/>
      <c r="H16" s="43"/>
      <c r="I16" s="44"/>
      <c r="J16" s="44"/>
      <c r="K16" s="24"/>
      <c r="L16" s="24"/>
    </row>
    <row r="17" spans="1:12" ht="19.5" customHeight="1">
      <c r="A17" s="2">
        <v>9</v>
      </c>
      <c r="B17" s="13" t="s">
        <v>49</v>
      </c>
      <c r="C17" s="34" t="str">
        <f>IF($B$7="Glenda Parks","GKP",IF($B$7="Tom Smith","TS",IF($B$7="Doug Britain","DAB",IF($B$7="Melanie Combest","MC",IF($B$7="Bob Trent","RCT",IF($B$7="Mark Hagler","CMH"," "))))))</f>
        <v> </v>
      </c>
      <c r="D17" s="15">
        <f>$D$10+7</f>
        <v>7</v>
      </c>
      <c r="E17" s="29"/>
      <c r="G17" s="37"/>
      <c r="H17" s="43"/>
      <c r="I17" s="45"/>
      <c r="J17" s="37"/>
      <c r="K17" s="24"/>
      <c r="L17" s="24"/>
    </row>
    <row r="18" spans="1:12" ht="19.5" customHeight="1">
      <c r="A18" s="2">
        <v>10</v>
      </c>
      <c r="B18" s="13" t="s">
        <v>8</v>
      </c>
      <c r="C18" s="34" t="str">
        <f>IF($B$7="Glenda Parks","GKP",IF($B$7="Tom Smith","TS",IF($B$7="Doug Britain","DAB",IF($B$7="Melanie Combest","MC",IF($B$7="Bob Trent","RCT",IF($B$7="Mark Hagler","CMH"," "))))))</f>
        <v> </v>
      </c>
      <c r="D18" s="15"/>
      <c r="E18" s="30"/>
      <c r="G18" s="37"/>
      <c r="H18" s="43"/>
      <c r="I18" s="45"/>
      <c r="J18" s="37"/>
      <c r="K18" s="24"/>
      <c r="L18" s="24"/>
    </row>
    <row r="19" spans="1:12" ht="19.5" customHeight="1">
      <c r="A19" s="2">
        <f>A18+1</f>
        <v>11</v>
      </c>
      <c r="B19" s="16" t="s">
        <v>41</v>
      </c>
      <c r="C19" s="14"/>
      <c r="D19" s="15">
        <f>$D$10+14</f>
        <v>14</v>
      </c>
      <c r="E19" s="29"/>
      <c r="G19" s="37"/>
      <c r="H19" s="43"/>
      <c r="I19" s="45"/>
      <c r="J19" s="37"/>
      <c r="K19" s="24"/>
      <c r="L19" s="24"/>
    </row>
    <row r="20" spans="1:12" ht="19.5" customHeight="1">
      <c r="A20" s="2">
        <v>12</v>
      </c>
      <c r="B20" s="13" t="s">
        <v>31</v>
      </c>
      <c r="C20" s="34" t="str">
        <f>IF($B$7="Glenda Parks","GKP",IF($B$7="Tom Smith","TS",IF($B$7="Doug Britain","DAB",IF($B$7="Melanie Combest","MC",IF($B$7="Bob Trent","RCT",IF($B$7="Mark Hagler","CMH"," "))))))</f>
        <v> </v>
      </c>
      <c r="D20" s="27">
        <f>IF($D$10&gt;$D$18,(($D$9-$D$10)*0.75)+$D$10,(($D$9-$D$18)*0.75)+$D$18)</f>
        <v>0</v>
      </c>
      <c r="E20" s="30"/>
      <c r="G20" s="37"/>
      <c r="H20" s="44"/>
      <c r="I20" s="42"/>
      <c r="J20" s="37"/>
      <c r="K20" s="24"/>
      <c r="L20" s="24"/>
    </row>
    <row r="21" spans="1:12" ht="19.5" customHeight="1">
      <c r="A21" s="2">
        <f aca="true" t="shared" si="0" ref="A21:A37">A20+1</f>
        <v>13</v>
      </c>
      <c r="B21" s="13" t="s">
        <v>9</v>
      </c>
      <c r="C21" s="34" t="str">
        <f>IF($B$7="Glenda Parks","GKP",IF($B$7="Tom Smith","TS",IF($B$7="Doug Britain","DAB",IF($B$7="Melanie Combest","MC",IF($B$7="Bob Trent","RCT",IF($B$7="Mark Hagler","CMH"," "))))))</f>
        <v> </v>
      </c>
      <c r="D21" s="27">
        <f>IF($D$10&gt;$D$18,(($D$9-$D$10)*0.5)+$D$10,(($D$9-$D$18)*0.5)+$D$18)</f>
        <v>0</v>
      </c>
      <c r="E21" s="30"/>
      <c r="G21" s="37"/>
      <c r="H21" s="44"/>
      <c r="I21" s="42"/>
      <c r="J21" s="45"/>
      <c r="K21" s="24"/>
      <c r="L21" s="24"/>
    </row>
    <row r="22" spans="1:12" ht="19.5" customHeight="1">
      <c r="A22" s="2">
        <f t="shared" si="0"/>
        <v>14</v>
      </c>
      <c r="B22" s="13" t="s">
        <v>10</v>
      </c>
      <c r="C22" s="34" t="str">
        <f>IF($B$7="Glenda Parks","GKP",IF($B$7="Tom Smith","TS",IF($B$7="Doug Britain","DAB",IF($B$7="Melanie Combest","MC",IF($B$7="Bob Trent","RCT",IF($B$7="Mark Hagler","CMH"," "))))))</f>
        <v> </v>
      </c>
      <c r="D22" s="27">
        <f>IF($D$10&gt;$D$18,(($D$9-$D$10)*0.5)+$D$10,(($D$9-$D$18)*0.5)+$D$18)</f>
        <v>0</v>
      </c>
      <c r="E22" s="30"/>
      <c r="G22" s="37"/>
      <c r="H22" s="44"/>
      <c r="I22" s="42"/>
      <c r="J22" s="45"/>
      <c r="K22" s="24"/>
      <c r="L22" s="24"/>
    </row>
    <row r="23" spans="1:12" ht="19.5" customHeight="1">
      <c r="A23" s="2">
        <f t="shared" si="0"/>
        <v>15</v>
      </c>
      <c r="B23" s="13" t="s">
        <v>35</v>
      </c>
      <c r="C23" s="34" t="str">
        <f>IF($B$7="Glenda Parks","GKP",IF($B$7="Tom Smith","TS",IF($B$7="Doug Britain","DAB",IF($B$7="Melanie Combest","MC",IF($B$7="Bob Trent","RCT",IF($B$7="Mark Hagler","CMH"," "))))))</f>
        <v> </v>
      </c>
      <c r="D23" s="27">
        <f>IF($D$10&gt;$D$18,(($D$9-$D$10)*0.6)+$D$10,(($D$9-$D$18)*0.6)+$D$18)</f>
        <v>0</v>
      </c>
      <c r="E23" s="29"/>
      <c r="G23" s="37"/>
      <c r="H23" s="44"/>
      <c r="I23" s="42"/>
      <c r="J23" s="45"/>
      <c r="K23" s="24"/>
      <c r="L23" s="24"/>
    </row>
    <row r="24" spans="1:12" ht="19.5" customHeight="1">
      <c r="A24" s="2">
        <f t="shared" si="0"/>
        <v>16</v>
      </c>
      <c r="B24" s="13" t="s">
        <v>11</v>
      </c>
      <c r="C24" s="34" t="str">
        <f>IF($B$7="Glenda Parks","GKP",IF($B$7="Tom Smith","TS",IF($B$7="Doug Britain","DAB",IF($B$7="Melanie Combest","MC",IF($B$7="Bob Trent","RCT",IF($B$7="Mark Hagler","CMH"," "))))))</f>
        <v> </v>
      </c>
      <c r="D24" s="27">
        <f>IF($D$10&gt;$D$18,(($D$9-$D$10)*0.6)+$D$10,(($D$9-$D$18)*0.6)+$D$18)</f>
        <v>0</v>
      </c>
      <c r="E24" s="29"/>
      <c r="G24" s="37"/>
      <c r="H24" s="44"/>
      <c r="I24" s="42"/>
      <c r="J24" s="44"/>
      <c r="K24" s="24"/>
      <c r="L24" s="24"/>
    </row>
    <row r="25" spans="1:12" ht="19.5" customHeight="1">
      <c r="A25" s="2">
        <f t="shared" si="0"/>
        <v>17</v>
      </c>
      <c r="B25" s="13" t="s">
        <v>12</v>
      </c>
      <c r="C25" s="14" t="s">
        <v>42</v>
      </c>
      <c r="D25" s="27">
        <f>IF($D$10&gt;$D$18,(($D$9-$D$10)*0.5)+$D$10,(($D$9-$D$18)*0.5)+$D$18)</f>
        <v>0</v>
      </c>
      <c r="E25" s="29"/>
      <c r="G25" s="37"/>
      <c r="H25" s="44"/>
      <c r="I25" s="44"/>
      <c r="J25" s="44"/>
      <c r="K25" s="24"/>
      <c r="L25" s="24"/>
    </row>
    <row r="26" spans="1:12" ht="19.5" customHeight="1">
      <c r="A26" s="2">
        <f t="shared" si="0"/>
        <v>18</v>
      </c>
      <c r="B26" s="13" t="s">
        <v>13</v>
      </c>
      <c r="C26" s="34" t="str">
        <f>IF($B$7="Glenda Parks","GKP",IF($B$7="Tom Smith","TS",IF($B$7="Doug Britain","DAB",IF($B$7="Melanie Combest","MC",IF($B$7="Bob Trent","RCT",IF($B$7="Mark Hagler","CMH"," "))))))</f>
        <v> </v>
      </c>
      <c r="D26" s="27">
        <f>IF($D$10&gt;$D$18,(($D$9-$D$10)*0.7)+$D$10,(($D$9-$D$18)*0.7)+$D$18)</f>
        <v>0</v>
      </c>
      <c r="E26" s="29"/>
      <c r="G26" s="37"/>
      <c r="H26" s="43"/>
      <c r="I26" s="44"/>
      <c r="J26" s="44"/>
      <c r="K26" s="24"/>
      <c r="L26" s="24"/>
    </row>
    <row r="27" spans="1:5" ht="19.5" customHeight="1">
      <c r="A27" s="2">
        <f t="shared" si="0"/>
        <v>19</v>
      </c>
      <c r="B27" s="13" t="s">
        <v>14</v>
      </c>
      <c r="C27" s="14" t="s">
        <v>42</v>
      </c>
      <c r="D27" s="15">
        <f>$D$10+14</f>
        <v>14</v>
      </c>
      <c r="E27" s="30"/>
    </row>
    <row r="28" spans="1:5" ht="19.5" customHeight="1">
      <c r="A28" s="2">
        <f t="shared" si="0"/>
        <v>20</v>
      </c>
      <c r="B28" s="13" t="s">
        <v>15</v>
      </c>
      <c r="C28" s="14" t="s">
        <v>42</v>
      </c>
      <c r="D28" s="15">
        <f>$D$10+14</f>
        <v>14</v>
      </c>
      <c r="E28" s="29"/>
    </row>
    <row r="29" spans="1:5" ht="19.5" customHeight="1">
      <c r="A29" s="2">
        <f t="shared" si="0"/>
        <v>21</v>
      </c>
      <c r="B29" s="13" t="s">
        <v>16</v>
      </c>
      <c r="C29" s="34" t="str">
        <f aca="true" t="shared" si="1" ref="C29:C34">IF($B$7="Glenda Parks","GKP",IF($B$7="Tom Smith","TS",IF($B$7="Doug Britain","DAB",IF($B$7="Melanie Combest","MC",IF($B$7="Bob Trent","RCT",IF($B$7="Mark Hagler","CMH"," "))))))</f>
        <v> </v>
      </c>
      <c r="D29" s="27">
        <f>IF($D$10&gt;$D$18,(($D$9-$D$10)*0.5)+$D$10,(($D$9-$D$18)*0.5)+$D$18)</f>
        <v>0</v>
      </c>
      <c r="E29" s="29"/>
    </row>
    <row r="30" spans="1:5" ht="19.5" customHeight="1">
      <c r="A30" s="2">
        <f t="shared" si="0"/>
        <v>22</v>
      </c>
      <c r="B30" s="13" t="s">
        <v>17</v>
      </c>
      <c r="C30" s="34" t="str">
        <f t="shared" si="1"/>
        <v> </v>
      </c>
      <c r="D30" s="27">
        <f>IF($D$10&gt;$D$18,(($D$9-$D$10)*0.5)+$D$10,(($D$9-$D$18)*0.5)+$D$18)</f>
        <v>0</v>
      </c>
      <c r="E30" s="29"/>
    </row>
    <row r="31" spans="1:5" ht="39" customHeight="1">
      <c r="A31" s="2">
        <v>23</v>
      </c>
      <c r="B31" s="13" t="s">
        <v>43</v>
      </c>
      <c r="C31" s="34" t="str">
        <f t="shared" si="1"/>
        <v> </v>
      </c>
      <c r="D31" s="27">
        <f>IF($D$10&gt;$D$18,(($D$9-$D$10)*0.25)+$D$10,(($D$9-$D$18)*0.25)+$D$18)</f>
        <v>0</v>
      </c>
      <c r="E31" s="29"/>
    </row>
    <row r="32" spans="1:5" ht="19.5" customHeight="1">
      <c r="A32" s="2">
        <v>24</v>
      </c>
      <c r="B32" s="13" t="s">
        <v>44</v>
      </c>
      <c r="C32" s="34" t="str">
        <f t="shared" si="1"/>
        <v> </v>
      </c>
      <c r="D32" s="15">
        <f>IF($D$10&gt;$D$18,(($D$9-$D$10)*0.5)+$D$10,(($D$9-$D$18)*0.5)+$D$18)</f>
        <v>0</v>
      </c>
      <c r="E32" s="29"/>
    </row>
    <row r="33" spans="1:5" ht="19.5" customHeight="1">
      <c r="A33" s="2">
        <v>25</v>
      </c>
      <c r="B33" s="13" t="s">
        <v>45</v>
      </c>
      <c r="C33" s="34" t="str">
        <f t="shared" si="1"/>
        <v> </v>
      </c>
      <c r="D33" s="15">
        <f>IF($D$10&gt;$D$18,(($D$9-$D$10)*0.6)+$D$10,(($D$9-$D$18)*0.6)+$D$18)</f>
        <v>0</v>
      </c>
      <c r="E33" s="29"/>
    </row>
    <row r="34" spans="1:5" ht="19.5" customHeight="1">
      <c r="A34" s="2">
        <f t="shared" si="0"/>
        <v>26</v>
      </c>
      <c r="B34" s="13" t="s">
        <v>46</v>
      </c>
      <c r="C34" s="34" t="str">
        <f t="shared" si="1"/>
        <v> </v>
      </c>
      <c r="D34" s="15">
        <f>IF($D$10&gt;$D$18,(($D$9-$D$10)*0.6)+$D$10,(($D$9-$D$18)*0.6)+$D$18)</f>
        <v>0</v>
      </c>
      <c r="E34" s="29"/>
    </row>
    <row r="35" spans="1:5" ht="19.5" customHeight="1">
      <c r="A35" s="2">
        <f t="shared" si="0"/>
        <v>27</v>
      </c>
      <c r="B35" s="13" t="s">
        <v>47</v>
      </c>
      <c r="C35" s="14" t="s">
        <v>42</v>
      </c>
      <c r="D35" s="15">
        <f>IF($D$10&gt;$D$18,(($D$9-$D$10)*0.75)+$D$10,(($D$9-$D$18)*0.75)+$D$18)</f>
        <v>0</v>
      </c>
      <c r="E35" s="29"/>
    </row>
    <row r="36" spans="1:5" ht="19.5" customHeight="1">
      <c r="A36" s="2">
        <f t="shared" si="0"/>
        <v>28</v>
      </c>
      <c r="B36" s="13" t="s">
        <v>48</v>
      </c>
      <c r="C36" s="14" t="s">
        <v>42</v>
      </c>
      <c r="D36" s="15">
        <f>IF($D$10&gt;$D$18,(($D$9-$D$10)*0.75)+$D$10,(($D$9-$D$18)*0.75)+$D$18)</f>
        <v>0</v>
      </c>
      <c r="E36" s="29"/>
    </row>
    <row r="37" spans="1:5" ht="19.5" customHeight="1">
      <c r="A37" s="2">
        <f t="shared" si="0"/>
        <v>29</v>
      </c>
      <c r="B37" s="13" t="s">
        <v>51</v>
      </c>
      <c r="C37" s="34" t="str">
        <f>IF($B$7="Glenda Parks","GKP",IF($B$7="Tom Smith","TS",IF($B$7="Doug Britain","DAB",IF($B$7="Melanie Combest","MC",IF($B$7="Bob Trent","RCT",IF($B$7="Mark Hagler","CMH"," "))))))</f>
        <v> </v>
      </c>
      <c r="D37" s="15">
        <f>IF($D$10&gt;$D$18,(($D$9-$D$10)*0.5)+$D$10,(($D$9-$D$18)*0.5)+$D$18)</f>
        <v>0</v>
      </c>
      <c r="E37" s="29"/>
    </row>
    <row r="38" spans="1:5" ht="19.5" customHeight="1">
      <c r="A38" s="2">
        <f aca="true" t="shared" si="2" ref="A38:A47">A37+1</f>
        <v>30</v>
      </c>
      <c r="B38" s="13" t="s">
        <v>50</v>
      </c>
      <c r="C38" s="34" t="str">
        <f>IF($B$7="Glenda Parks","GKP",IF($B$7="Tom Smith","TS",IF($B$7="Doug Britain","DAB",IF($B$7="Melanie Combest","MC",IF($B$7="Bob Trent","RCT",IF($B$7="Mark Hagler","CMH"," "))))))</f>
        <v> </v>
      </c>
      <c r="D38" s="15">
        <f>IF($D$10&gt;$D$18,(($D$9-$D$10)*0.5)+$D$10,(($D$9-$D$18)*0.5)+$D$18)</f>
        <v>0</v>
      </c>
      <c r="E38" s="29"/>
    </row>
    <row r="39" spans="1:5" ht="19.5" customHeight="1">
      <c r="A39" s="2">
        <f t="shared" si="2"/>
        <v>31</v>
      </c>
      <c r="B39" s="13" t="s">
        <v>18</v>
      </c>
      <c r="C39" s="34" t="str">
        <f>IF($B$7="Glenda Parks","GKP",IF($B$7="Tom Smith","TS",IF($B$7="Doug Britain","DAB",IF($B$7="Melanie Combest","MC",IF($B$7="Bob Trent","RCT",IF($B$7="Mark Hagler","CMH"," "))))))</f>
        <v> </v>
      </c>
      <c r="D39" s="15"/>
      <c r="E39" s="29"/>
    </row>
    <row r="40" spans="1:5" ht="19.5" customHeight="1">
      <c r="A40" s="2">
        <v>32</v>
      </c>
      <c r="B40" s="13" t="s">
        <v>19</v>
      </c>
      <c r="C40" s="34" t="str">
        <f aca="true" t="shared" si="3" ref="C40:C50">IF($B$7="Glenda Parks","GKP",IF($B$7="Tom Smith","TS",IF($B$7="Doug Britain","DAB",IF($B$7="Melanie Combest","MC",IF($B$7="Bob Trent","RCT",IF($B$7="Mark Hagler","CMH"," "))))))</f>
        <v> </v>
      </c>
      <c r="D40" s="15"/>
      <c r="E40" s="29"/>
    </row>
    <row r="41" spans="1:5" ht="19.5">
      <c r="A41" s="2">
        <f t="shared" si="2"/>
        <v>33</v>
      </c>
      <c r="B41" s="13" t="s">
        <v>26</v>
      </c>
      <c r="C41" s="34" t="str">
        <f t="shared" si="3"/>
        <v> </v>
      </c>
      <c r="D41" s="15"/>
      <c r="E41" s="29"/>
    </row>
    <row r="42" spans="1:5" ht="37.5">
      <c r="A42" s="2">
        <f t="shared" si="2"/>
        <v>34</v>
      </c>
      <c r="B42" s="13" t="s">
        <v>53</v>
      </c>
      <c r="C42" s="34" t="str">
        <f t="shared" si="3"/>
        <v> </v>
      </c>
      <c r="D42" s="15"/>
      <c r="E42" s="29"/>
    </row>
    <row r="43" spans="1:5" ht="19.5" customHeight="1">
      <c r="A43" s="2">
        <v>35</v>
      </c>
      <c r="B43" s="13" t="s">
        <v>20</v>
      </c>
      <c r="C43" s="34" t="str">
        <f t="shared" si="3"/>
        <v> </v>
      </c>
      <c r="D43" s="15"/>
      <c r="E43" s="29"/>
    </row>
    <row r="44" spans="1:5" ht="19.5" customHeight="1">
      <c r="A44" s="2">
        <v>36</v>
      </c>
      <c r="B44" s="13" t="s">
        <v>21</v>
      </c>
      <c r="C44" s="34" t="str">
        <f t="shared" si="3"/>
        <v> </v>
      </c>
      <c r="D44" s="15"/>
      <c r="E44" s="29"/>
    </row>
    <row r="45" spans="1:5" ht="19.5" customHeight="1">
      <c r="A45" s="2">
        <f t="shared" si="2"/>
        <v>37</v>
      </c>
      <c r="B45" s="17" t="s">
        <v>22</v>
      </c>
      <c r="C45" s="34" t="str">
        <f t="shared" si="3"/>
        <v> </v>
      </c>
      <c r="D45" s="15"/>
      <c r="E45" s="32"/>
    </row>
    <row r="46" spans="1:5" ht="19.5" customHeight="1">
      <c r="A46" s="2">
        <f t="shared" si="2"/>
        <v>38</v>
      </c>
      <c r="B46" s="13" t="s">
        <v>23</v>
      </c>
      <c r="C46" s="34" t="str">
        <f t="shared" si="3"/>
        <v> </v>
      </c>
      <c r="D46" s="15"/>
      <c r="E46" s="29"/>
    </row>
    <row r="47" spans="1:5" ht="19.5" customHeight="1">
      <c r="A47" s="2">
        <f t="shared" si="2"/>
        <v>39</v>
      </c>
      <c r="B47" s="13" t="s">
        <v>33</v>
      </c>
      <c r="C47" s="34" t="str">
        <f t="shared" si="3"/>
        <v> </v>
      </c>
      <c r="D47" s="15"/>
      <c r="E47" s="29"/>
    </row>
    <row r="48" spans="1:5" ht="19.5" customHeight="1">
      <c r="A48" s="2">
        <v>40</v>
      </c>
      <c r="B48" s="16" t="s">
        <v>24</v>
      </c>
      <c r="C48" s="34" t="str">
        <f t="shared" si="3"/>
        <v> </v>
      </c>
      <c r="D48" s="15"/>
      <c r="E48" s="29"/>
    </row>
    <row r="49" spans="1:5" ht="19.5" customHeight="1">
      <c r="A49" s="2">
        <f>A48+1</f>
        <v>41</v>
      </c>
      <c r="B49" s="13" t="s">
        <v>25</v>
      </c>
      <c r="C49" s="34" t="str">
        <f t="shared" si="3"/>
        <v> </v>
      </c>
      <c r="D49" s="15"/>
      <c r="E49" s="29"/>
    </row>
    <row r="50" spans="1:5" ht="19.5" customHeight="1">
      <c r="A50" s="2">
        <f>A49+1</f>
        <v>42</v>
      </c>
      <c r="B50" s="13" t="s">
        <v>27</v>
      </c>
      <c r="C50" s="34" t="str">
        <f t="shared" si="3"/>
        <v> </v>
      </c>
      <c r="D50" s="15">
        <f>D9+D11</f>
        <v>0</v>
      </c>
      <c r="E50" s="29"/>
    </row>
    <row r="51" spans="1:5" ht="19.5" customHeight="1">
      <c r="A51" s="2">
        <v>42</v>
      </c>
      <c r="B51" s="13" t="s">
        <v>30</v>
      </c>
      <c r="C51" s="18" t="s">
        <v>42</v>
      </c>
      <c r="D51" s="19">
        <f>$D50+7</f>
        <v>7</v>
      </c>
      <c r="E51" s="33"/>
    </row>
    <row r="52" spans="1:5" ht="19.5" customHeight="1">
      <c r="A52" s="20">
        <v>43</v>
      </c>
      <c r="B52" s="21" t="s">
        <v>28</v>
      </c>
      <c r="C52" s="34" t="str">
        <f>IF($B$7="Glenda Parks","GKP",IF($B$7="Tom Smith","TS",IF($B$7="Doug Britain","DAB",IF($B$7="Melanie Combest","MC",IF($B$7="Bob Trent","RCT",IF($B$7="Mark Hagler","CMH"," "))))))</f>
        <v> </v>
      </c>
      <c r="D52" s="15">
        <f>$D$50+14</f>
        <v>14</v>
      </c>
      <c r="E52" s="33"/>
    </row>
    <row r="53" ht="19.5" customHeight="1">
      <c r="A53" s="6"/>
    </row>
    <row r="55" ht="19.5" customHeight="1">
      <c r="B55" s="1"/>
    </row>
    <row r="56" ht="19.5" customHeight="1">
      <c r="B56" s="1"/>
    </row>
    <row r="57" ht="19.5" customHeight="1">
      <c r="B57" s="1"/>
    </row>
    <row r="58" ht="19.5" customHeight="1">
      <c r="B58" s="1"/>
    </row>
    <row r="59" ht="19.5" customHeight="1">
      <c r="B59" s="1"/>
    </row>
    <row r="60" ht="19.5" customHeight="1">
      <c r="B60" s="1"/>
    </row>
    <row r="63" ht="19.5" customHeight="1">
      <c r="B63" s="1"/>
    </row>
    <row r="64" ht="19.5" customHeight="1">
      <c r="B64" s="1"/>
    </row>
    <row r="65" ht="19.5" customHeight="1">
      <c r="B65" s="1"/>
    </row>
  </sheetData>
  <sheetProtection/>
  <conditionalFormatting sqref="F9:F52">
    <cfRule type="cellIs" priority="1" dxfId="3" operator="equal" stopIfTrue="1">
      <formula>"Missed"</formula>
    </cfRule>
    <cfRule type="cellIs" priority="2" dxfId="4" operator="equal" stopIfTrue="1">
      <formula>"OK"</formula>
    </cfRule>
    <cfRule type="cellIs" priority="3" dxfId="5" operator="equal" stopIfTrue="1">
      <formula>"Not Due"</formula>
    </cfRule>
  </conditionalFormatting>
  <printOptions horizontalCentered="1"/>
  <pageMargins left="0.24" right="0.05" top="0.25" bottom="0.25" header="0" footer="0"/>
  <pageSetup horizontalDpi="600" verticalDpi="600" orientation="portrait" pageOrder="overThenDown"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Wayne Gilbert</dc:creator>
  <cp:keywords/>
  <dc:description/>
  <cp:lastModifiedBy>Roger</cp:lastModifiedBy>
  <cp:lastPrinted>2001-03-11T16:00:16Z</cp:lastPrinted>
  <dcterms:created xsi:type="dcterms:W3CDTF">1999-02-03T13:55:10Z</dcterms:created>
  <dcterms:modified xsi:type="dcterms:W3CDTF">2017-07-17T20:06:03Z</dcterms:modified>
  <cp:category/>
  <cp:version/>
  <cp:contentType/>
  <cp:contentStatus/>
</cp:coreProperties>
</file>